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4120" windowHeight="12330"/>
  </bookViews>
  <sheets>
    <sheet name="1" sheetId="1" r:id="rId1"/>
    <sheet name="2" sheetId="4" r:id="rId2"/>
  </sheets>
  <definedNames>
    <definedName name="_xlnm._FilterDatabase" localSheetId="1" hidden="1">'2'!$A$6:$L$35</definedName>
    <definedName name="_xlnm.Print_Titles" localSheetId="1">'2'!$4:$5</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 i="1"/>
  <c r="F26"/>
  <c r="F21"/>
  <c r="F19"/>
  <c r="F18"/>
  <c r="F11"/>
  <c r="F12"/>
  <c r="J35" i="4"/>
  <c r="J34"/>
  <c r="J33"/>
  <c r="J32"/>
  <c r="J31"/>
  <c r="J30"/>
  <c r="J29"/>
  <c r="J28"/>
  <c r="J27"/>
  <c r="J25"/>
  <c r="J24"/>
  <c r="J20"/>
  <c r="J19"/>
  <c r="J18"/>
  <c r="L6"/>
  <c r="I6"/>
  <c r="H6"/>
  <c r="K6"/>
  <c r="G6"/>
  <c r="J6" l="1"/>
  <c r="F22" i="1"/>
  <c r="F25"/>
  <c r="F17" l="1"/>
  <c r="C24" l="1"/>
  <c r="C23"/>
  <c r="C20"/>
  <c r="C17" l="1"/>
  <c r="E6" i="4"/>
  <c r="E17" i="1" l="1"/>
  <c r="A8" i="4" l="1"/>
  <c r="A9" s="1"/>
  <c r="A10" s="1"/>
  <c r="A11" s="1"/>
  <c r="A12" s="1"/>
  <c r="A13" s="1"/>
  <c r="A14" s="1"/>
  <c r="A15" s="1"/>
  <c r="A16" s="1"/>
  <c r="A17" s="1"/>
  <c r="A18" s="1"/>
  <c r="A19" s="1"/>
  <c r="A20" s="1"/>
  <c r="A21" s="1"/>
  <c r="A22" s="1"/>
</calcChain>
</file>

<file path=xl/sharedStrings.xml><?xml version="1.0" encoding="utf-8"?>
<sst xmlns="http://schemas.openxmlformats.org/spreadsheetml/2006/main" count="191" uniqueCount="156">
  <si>
    <t>MA’LUMOT</t>
  </si>
  <si>
    <t>T/r</t>
  </si>
  <si>
    <t>Ko‘rsatkich nomi</t>
  </si>
  <si>
    <t>Yil boshiga qoldiq</t>
  </si>
  <si>
    <t>nomi</t>
  </si>
  <si>
    <t>Moliyalashtirilgan takliflar soni</t>
  </si>
  <si>
    <t>Ko‘rsatkichlar</t>
  </si>
  <si>
    <t>Hududiy ichki yo‘llar</t>
  </si>
  <si>
    <t>umumiy uzunligi</t>
  </si>
  <si>
    <t>Umumta’lim maktablarini ta’mirlash va jihozlash</t>
  </si>
  <si>
    <t>soni</t>
  </si>
  <si>
    <t>Maktabgacha ta’lim muassasalarini ta’mirlash va jihozlash</t>
  </si>
  <si>
    <t>Sog‘liqni saqlash muassasalarini ta’mirlash va jihozlash</t>
  </si>
  <si>
    <t>Boshqa ijtimoiy soha muassasalarini ta’mirlash va jihozlash</t>
  </si>
  <si>
    <t>Ichimlik suvi ta’minotini yaxshilash</t>
  </si>
  <si>
    <t>chiroqlar soni</t>
  </si>
  <si>
    <t>tadbirlar soni</t>
  </si>
  <si>
    <t>Boshqa tadbirlar</t>
  </si>
  <si>
    <t>Jami</t>
  </si>
  <si>
    <t>X</t>
  </si>
  <si>
    <t>Iqtisod qilinib, jamg‘armaga qaytarilgan mablag‘</t>
  </si>
  <si>
    <t>Shundan avvalgi mavsumlarda g‘olib bo‘lgan loyihalar uchun ajratilishi lozim bo‘lgan, qayta taqsimlanmagan mablag‘</t>
  </si>
  <si>
    <t>Hisobot davrida "Fuqarolar tashabbusi jamg‘armasi"ga o‘tkazilgan mablag‘</t>
  </si>
  <si>
    <t>1.</t>
  </si>
  <si>
    <t>2.</t>
  </si>
  <si>
    <t>3.</t>
  </si>
  <si>
    <t>Bajarilgan ishlar uchun hisobvaraqlardan moliyalashtirilgan mablag‘</t>
  </si>
  <si>
    <t>Hisobvaraqlardagi qoldiq</t>
  </si>
  <si>
    <t>4.</t>
  </si>
  <si>
    <t>Fuqarolar tashabbusi jamg‘armasidagi qoldiq mablag‘</t>
  </si>
  <si>
    <t>Tadbirlar nomi</t>
  </si>
  <si>
    <t>Hududlarni tartibga keltirish (obodonlashtirish va ko‘kalamzorlashtirish)</t>
  </si>
  <si>
    <t>Ko‘cha chiroqlarini o‘rnatish tadbirlari</t>
  </si>
  <si>
    <t>o‘lchov birligi</t>
  </si>
  <si>
    <t>miqdori</t>
  </si>
  <si>
    <t>sarflangan mablag‘</t>
  </si>
  <si>
    <t>5.</t>
  </si>
  <si>
    <t>6.</t>
  </si>
  <si>
    <t>7.</t>
  </si>
  <si>
    <t>8.</t>
  </si>
  <si>
    <t>9.</t>
  </si>
  <si>
    <t>Loyihaning xos raqami (ID)</t>
  </si>
  <si>
    <t>Loyihaning qisqacha mazmuni (sohasi)</t>
  </si>
  <si>
    <t>Loyihaning moliyalashtirilishi (ming so‘m)</t>
  </si>
  <si>
    <t>Moliyalashtirish uchun ochilgan hisobvaraq</t>
  </si>
  <si>
    <t>Tashabbuskor tomonidan kiritilgan loyihaning dastlabki qiymati</t>
  </si>
  <si>
    <t>Ajratilgan mablag‘</t>
  </si>
  <si>
    <t>Bajarilgan ishlar uchun to‘lab berilgan mablag‘</t>
  </si>
  <si>
    <t>Qoldiq mablag‘</t>
  </si>
  <si>
    <t>Fuqarolar tashabbusi jamg‘armasidan tadbirlarni moliyalashtirish uchun yo‘naltirilgan mablag‘</t>
  </si>
  <si>
    <t>3.1.</t>
  </si>
  <si>
    <t>3.2.</t>
  </si>
  <si>
    <t>Jamoatchilik fikri asosida shakllantirilgan tadbirlarni moliyalashtirishga yo‘naltirilgan mablag‘lar hisoboti to‘g‘risidagi qarorga                                                         1-ilova</t>
  </si>
  <si>
    <t>Jamoatchilik fikri asosida shakllantirilgan tadbirlarni moliyalashtirishga yo‘naltirilgan mablag‘lar hisoboti to‘g‘risidagi qarorga                                                         2-ilova</t>
  </si>
  <si>
    <t>Summa               (ming so‘m)</t>
  </si>
  <si>
    <t>2.1</t>
  </si>
  <si>
    <t>Oldingi mavsumlardan iqtisod qilingan mablag‘</t>
  </si>
  <si>
    <t>Loyihani amalga oshirishdagi aniqlangan qiymati</t>
  </si>
  <si>
    <t>Бешариқ тумани Мактабгача мактаб таълими бўлими тасарруфидаги 17-сонли умумтаълим мактабини ўқув биносини ёғоч акфа ромларга алмаштириш бино ички ва фасад қисмларини таъмирлаш ҳамда худудни шимол тарафини очиқ қисмларини девор билан ўраш</t>
  </si>
  <si>
    <t>Бешариқ тумани Янги Қашқар МФЙ 29-мактабнинг мавжуд футбол ўйингоҳи ўрнида стандарт ўлчовлар асосида 42 Х 22 ўлчамдаги  2 та сунъий қопламали стадион қуриш. Стадион том қисмини махсус сетка билан ёпиш. Томошабинлар учун замонавий ўриндиқлар, ювиниш ва ечиниш хоналарини қуриш</t>
  </si>
  <si>
    <t>Бешариқ тумани Абдураззоқ Ота МФЙда жойлашган туман Тиббиёт бирлашмаси тасарруфидаги 11 сонли ОПни мукаммал таъмирлаш</t>
  </si>
  <si>
    <t>Абдувай МФЙ га қарашли Тинчлик кўчасининг 1100 метр, Мустақиллик кўчасининг 280 метр, Нуробод кўчасининг 735 метр, Тадбиркор кўчасининг 540 метр, Дўстлик кўчасининг 390 метр қисмларини асфальтлаш</t>
  </si>
  <si>
    <t xml:space="preserve">Qum mfy Karmak qishlog'idan o'tuvchi 40v144b yo'l qismi juda tamirtalab bo'lib yangidan asfalt bosishga muhtoj ,shuning uchun open budgetda yutib shu ishni hal qilmoqchimiz </t>
  </si>
  <si>
    <t xml:space="preserve">Бешариқ тумани Олтинкўл (Шайтонкўл) МФЙ Мустақиллик, Ёшлал ва Ёшлар-2 кўчаларини асфалтлаштириш </t>
  </si>
  <si>
    <t>Beshariq tumani Rapqon qishlog'i Qo'rg'oncha MFYdagi Xolboy, Hamdo'stlik, Oq oltin hamda Bog' ko'chalarini asosiy yo'llarini asfaltlashtirish loyihasi</t>
  </si>
  <si>
    <t>Бешарик тумани Янги ҳаёт МФЙ Шабода кўчасида ташкил этилаётган яшил майдон худудига йомғирлатиб суғориш тармоғи (полив) тортиш хамда замонавий куринишга келтириш</t>
  </si>
  <si>
    <t xml:space="preserve">Бешарик тумани марказий стадионини мукаммал таъмирлаш </t>
  </si>
  <si>
    <t xml:space="preserve">Дехқонтўда МФЙдаги Матонат, Тошкент йўли Гузар, Тонг гули кўчаларидан 3000 метр масофадаги  ички йўлларни асфалтлаш </t>
  </si>
  <si>
    <t>Бешариқ тумани Чорбоғтўронғи МФЙ Халқобод кўчаси 2км, Ўрикзор 320 метр, Чинор кўчаси 265 матр Мерос кўчаси 240 метр қисмларини асфалтлаштириш</t>
  </si>
  <si>
    <t>Бешариқ тумани Чорбоғтўронғи МФЙ Бўстонобод қишлоғида жўйлашган қабиристонни мукаммал таъмрлаш. Қабиристонда мавжуд эски бинони янгитда қуриш</t>
  </si>
  <si>
    <t>Биноларни фасад қисмини таъмирлаш. Ҳудудни 6000 кв/м ни асфальт қопламаларини янгилаш. Кириш қисмига аркали дорваза қуриш. Политехникум тасарруфидаги ўқув тажриба майдонидаги Автодромга гараж ва қўуимча хоналар қуриш. "А" тоифаси учун машқ майдончаси қуриш</t>
  </si>
  <si>
    <t>Бешариқ тумани Дала Хамид Олимжон МФЙда жойлашган Аблу Али Ибн Сино номидаги жамоат саломатлиги техникуми худудида ошхона қуриш, ўқувчилар учун дам олиш маскани қуриш, замонавий хожатхона қуриш техникум ховли ва ёлакларини асфалтлаш. техникум атрофи деворларин панжара билан ўраш.</t>
  </si>
  <si>
    <t>401722860302157092100072004</t>
  </si>
  <si>
    <t>401722860302157092100072005</t>
  </si>
  <si>
    <t>401722860302157072130054001</t>
  </si>
  <si>
    <t>401722860302157045204118032</t>
  </si>
  <si>
    <t>401722860302157045204118033</t>
  </si>
  <si>
    <t>401722860302157045204118034</t>
  </si>
  <si>
    <t>401722860302157045204118035</t>
  </si>
  <si>
    <t>401722860302157065200084003</t>
  </si>
  <si>
    <t>401722860302157083610205001</t>
  </si>
  <si>
    <t>401722860302157045204118036</t>
  </si>
  <si>
    <t>401722860302157045204118037</t>
  </si>
  <si>
    <t>401722860302157065200084002</t>
  </si>
  <si>
    <t>401722860302157092901350003</t>
  </si>
  <si>
    <t>401722860302157092902054003</t>
  </si>
  <si>
    <t>050369350011</t>
  </si>
  <si>
    <t>050384744011</t>
  </si>
  <si>
    <t>050373712011</t>
  </si>
  <si>
    <t>050371469011</t>
  </si>
  <si>
    <t>050379281011</t>
  </si>
  <si>
    <t>050365198011</t>
  </si>
  <si>
    <t>050385564011</t>
  </si>
  <si>
    <t>050386790011</t>
  </si>
  <si>
    <t>050386422011</t>
  </si>
  <si>
    <t>050364546011</t>
  </si>
  <si>
    <t>050373384011</t>
  </si>
  <si>
    <t>050373245011</t>
  </si>
  <si>
    <t>050381788011</t>
  </si>
  <si>
    <t>050380638011</t>
  </si>
  <si>
    <t>Beshariq tumani iqtisodiyot va moliya bo‘limi bosh mutaxassisi</t>
  </si>
  <si>
    <t>U.Abduraufov</t>
  </si>
  <si>
    <t>SH.Gulmatov</t>
  </si>
  <si>
    <t>Beshariq tumani iqtisodiyot va moliya bo‘limining ikkinchi o‘rinbosari</t>
  </si>
  <si>
    <t>Beshariq tumani iqtisodiyot va                       moliya bo‘limi bosh mutaxassisi</t>
  </si>
  <si>
    <t>16-Maktabning yogʻoch eshik romlarini plastik romlarga almashtirish, elektr montaj qismini yangilash ichki va tashqi fasad qismini tamirlash zarur mukammal tamirlash.</t>
  </si>
  <si>
    <t>Beshariq tuman 19-sonli umumta'lim maktabining o'quvchilarini sportga bo'lgan qiziqishlarini yanada oshirish va sog'lom turmush tarzini takomillashtirish maqsadida zamon talablariga javob beradigon sun'iy qoplamali futbol maydoni barcha xonalari bilan birga qurish</t>
  </si>
  <si>
    <t>Бешариқ тумани Бешкапа МФЙ жойлашган Бешкапа ОШП биносига қўшимча бино қуриш ёки мавжуд бинони таъмирлаш</t>
  </si>
  <si>
    <t>Nurziyo 1000 metir asfal
shodon 1000 metir asfal</t>
  </si>
  <si>
    <t>Тиббиёт бирлашмасига компютер жамланмалари сотиб олиш</t>
  </si>
  <si>
    <t>8-умумтаълим мактаби эшик ромларини акфа плас эшик ромларга алмаштириш, электр тизимини янгилаш, ички фасад кисмини тулик таъмирлаш,синф хоналари пол қиссини таъмирлаш, девор билан ураш</t>
  </si>
  <si>
    <t>Хапалак кўчасини 2500 метр қисмини асфалтлаш</t>
  </si>
  <si>
    <t>Бешариқ тумани Қўрғонча МФЙ Ёшлар, Истиқлол, Оқ Олтин, Хуррамлик ҳамда Боғ кўчаларини асфалтлаштириш</t>
  </si>
  <si>
    <t>Бешариқ тумани Қўрғонча МФЙ Холбой тармоқ кўчаларини асфалтлаштириш</t>
  </si>
  <si>
    <t xml:space="preserve">26-maktab binosini ichki va tashqi fasad qismini tamirlash. Yog'och eshik romlarni almashtirish. tom qismini tamirlash. elektr mantajlarini to'liq yangilash zarur.  </t>
  </si>
  <si>
    <t>Бешариқ тумани Телов МФЙ ички кўчалари Оқ Олтин ҳамда Шодлик кўчаларини асфалтлаштириш</t>
  </si>
  <si>
    <t xml:space="preserve">Ватан МФЙ нинг Жарбоши қишлоғида жойлашган Бешариқ туман 2-политехникумга қарашли Ўқув тажриба хўжалигини мукаммал таъмирлаш ўқувчилар учун 4 та ўқув хонаси. қоравулхона, ош хона, ювиниш хонаси, хожатхона ва 5 сотих майдонга интинсив усулда иссиқхона қуриш   </t>
  </si>
  <si>
    <t>Qiyat-Sartol MFYdagi Istiqlol, Buloqboshi,Obod,Do'stlik, Navro'z,Saxovat,Chorsu ko'chalarini  asfaltlash va tamirlash.</t>
  </si>
  <si>
    <t xml:space="preserve">45-maktab binosoni ichki va tashqi fasad qismini tamirlash. Yog'och eshik romlarni yangisiga almashtirish elektir qismini tamirlash va xovliga asfat qoplamasi yotqizdirish ishlarini bajarish zarur.  </t>
  </si>
  <si>
    <t>Бешариқ тумани Юқори Зарқайнар МФй Дехқон бозорига олиб борувчи ички йўлнинг икки томонига латок ўрнатиш, йўлни кенгайтириш,  кўчаларни асфалтлаштириш орқали таъмирлаш ишларини олиб бориш</t>
  </si>
  <si>
    <t xml:space="preserve">Бешариқ тумани Юқори Зарқайнар МФЙ жойлашган Иттифоқ ОШПга қўшимча бино қуриш </t>
  </si>
  <si>
    <t>052392014011</t>
  </si>
  <si>
    <t>052396614011</t>
  </si>
  <si>
    <t>052392544011</t>
  </si>
  <si>
    <t>052392618011</t>
  </si>
  <si>
    <t>052392493011</t>
  </si>
  <si>
    <t>052392418011</t>
  </si>
  <si>
    <t>052396386011</t>
  </si>
  <si>
    <t>052400293011</t>
  </si>
  <si>
    <t>052400282011</t>
  </si>
  <si>
    <t>052392736011</t>
  </si>
  <si>
    <t>052392965011</t>
  </si>
  <si>
    <t>052404109011</t>
  </si>
  <si>
    <t>052391908011</t>
  </si>
  <si>
    <t>052392715011</t>
  </si>
  <si>
    <t>052397904011</t>
  </si>
  <si>
    <t>052392571011</t>
  </si>
  <si>
    <t>401722860302157092100072006</t>
  </si>
  <si>
    <t>401722860302157092100072007</t>
  </si>
  <si>
    <t>401722860302157072120054001</t>
  </si>
  <si>
    <t>401722860302157045204118038</t>
  </si>
  <si>
    <t>401722860302157073101054002</t>
  </si>
  <si>
    <t>401722860302157092100072008</t>
  </si>
  <si>
    <t>401722860302157045204118039</t>
  </si>
  <si>
    <t>401722860302157045204118040</t>
  </si>
  <si>
    <t>401722860302157045204118041</t>
  </si>
  <si>
    <t>401722860302157092100072009</t>
  </si>
  <si>
    <t>401722860302157045204118042</t>
  </si>
  <si>
    <t>401722860302157092901350004</t>
  </si>
  <si>
    <t>401722860302157045204118043</t>
  </si>
  <si>
    <t>401722860302157092100072010</t>
  </si>
  <si>
    <t>401722860302157045204118044</t>
  </si>
  <si>
    <t>401722860302157072130054002</t>
  </si>
  <si>
    <t>Beshariq tumani 2025 yil 3-chorak yakuni bo‘yicha Fuqarolar tashabbusi jamg‘armasi hisobidan loyihalarni moliyalashtirish uchun yo‘naltirilgan mablag‘lar to‘g‘risida</t>
  </si>
  <si>
    <t>Beshariq tumani 2025 yil 3-chorak yakuni bo‘yicha tashabbusli budjetlashtirish natijalari yuzasidan</t>
  </si>
  <si>
    <t>2025-yil 1-oktyabr</t>
  </si>
</sst>
</file>

<file path=xl/styles.xml><?xml version="1.0" encoding="utf-8"?>
<styleSheet xmlns="http://schemas.openxmlformats.org/spreadsheetml/2006/main">
  <numFmts count="5">
    <numFmt numFmtId="43" formatCode="_-* #,##0.00\ _₽_-;\-* #,##0.00\ _₽_-;_-* &quot;-&quot;??\ _₽_-;_-@_-"/>
    <numFmt numFmtId="164" formatCode="_-* #,##0.00_р_._-;\-* #,##0.00_р_._-;_-* &quot;-&quot;??_р_._-;_-@_-"/>
    <numFmt numFmtId="165" formatCode="#,##0.0"/>
    <numFmt numFmtId="166" formatCode="#,##0.0_ ;\-#,##0.0\ "/>
    <numFmt numFmtId="167" formatCode="_-* #,##0.0_р_._-;\-* #,##0.0_р_._-;_-* &quot;-&quot;??_р_._-;_-@_-"/>
  </numFmts>
  <fonts count="20">
    <font>
      <sz val="11"/>
      <color theme="1"/>
      <name val="Calibri"/>
      <family val="2"/>
      <charset val="204"/>
      <scheme val="minor"/>
    </font>
    <font>
      <sz val="11"/>
      <color theme="1"/>
      <name val="Calibri"/>
      <family val="2"/>
      <charset val="204"/>
      <scheme val="minor"/>
    </font>
    <font>
      <sz val="12"/>
      <color theme="1"/>
      <name val="Times New Roman"/>
      <family val="1"/>
      <charset val="204"/>
    </font>
    <font>
      <sz val="11"/>
      <color theme="1"/>
      <name val="Times New Roman"/>
      <family val="1"/>
      <charset val="204"/>
    </font>
    <font>
      <b/>
      <sz val="14"/>
      <color rgb="FF000080"/>
      <name val="Times New Roman"/>
      <family val="1"/>
      <charset val="204"/>
    </font>
    <font>
      <b/>
      <sz val="14"/>
      <color theme="1"/>
      <name val="Times New Roman"/>
      <family val="1"/>
      <charset val="204"/>
    </font>
    <font>
      <sz val="14"/>
      <color theme="1"/>
      <name val="Calibri"/>
      <family val="2"/>
      <charset val="204"/>
      <scheme val="minor"/>
    </font>
    <font>
      <sz val="14"/>
      <color theme="1"/>
      <name val="Times New Roman"/>
      <family val="1"/>
      <charset val="204"/>
    </font>
    <font>
      <u/>
      <sz val="11"/>
      <color theme="10"/>
      <name val="Calibri"/>
      <family val="2"/>
      <charset val="204"/>
      <scheme val="minor"/>
    </font>
    <font>
      <sz val="13"/>
      <color theme="1"/>
      <name val="Times New Roman"/>
      <family val="1"/>
      <charset val="204"/>
    </font>
    <font>
      <b/>
      <sz val="14"/>
      <color rgb="FF000000"/>
      <name val="Times New Roman"/>
      <family val="1"/>
      <charset val="204"/>
    </font>
    <font>
      <sz val="14"/>
      <color rgb="FF000000"/>
      <name val="Times New Roman"/>
      <family val="1"/>
      <charset val="204"/>
    </font>
    <font>
      <sz val="11"/>
      <color rgb="FF000000"/>
      <name val="Calibri"/>
      <family val="2"/>
      <charset val="204"/>
      <scheme val="minor"/>
    </font>
    <font>
      <sz val="11"/>
      <color theme="1"/>
      <name val="Calibri"/>
      <family val="2"/>
      <scheme val="minor"/>
    </font>
    <font>
      <b/>
      <sz val="13"/>
      <color theme="1"/>
      <name val="Times New Roman"/>
      <family val="1"/>
      <charset val="204"/>
    </font>
    <font>
      <i/>
      <sz val="13"/>
      <color theme="1"/>
      <name val="Times New Roman"/>
      <family val="1"/>
      <charset val="204"/>
    </font>
    <font>
      <sz val="13"/>
      <name val="Times New Roman"/>
      <family val="1"/>
      <charset val="204"/>
    </font>
    <font>
      <b/>
      <sz val="14"/>
      <name val="Times New Roman"/>
      <family val="1"/>
      <charset val="204"/>
    </font>
    <font>
      <sz val="13"/>
      <color rgb="FF000000"/>
      <name val="Times New Roman"/>
      <family val="1"/>
      <charset val="204"/>
    </font>
    <font>
      <i/>
      <sz val="13"/>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5">
    <xf numFmtId="0" fontId="0" fillId="0" borderId="0"/>
    <xf numFmtId="164" fontId="1" fillId="0" borderId="0" applyFont="0" applyFill="0" applyBorder="0" applyAlignment="0" applyProtection="0"/>
    <xf numFmtId="0" fontId="8" fillId="0" borderId="0" applyNumberFormat="0" applyFill="0" applyBorder="0" applyAlignment="0" applyProtection="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cellStyleXfs>
  <cellXfs count="82">
    <xf numFmtId="0" fontId="0" fillId="0" borderId="0" xfId="0"/>
    <xf numFmtId="0" fontId="2" fillId="0" borderId="0" xfId="0" applyFont="1" applyAlignment="1">
      <alignment vertical="center" wrapText="1"/>
    </xf>
    <xf numFmtId="0" fontId="5" fillId="2" borderId="1" xfId="0" applyFont="1" applyFill="1" applyBorder="1" applyAlignment="1">
      <alignment horizontal="center" vertical="center" wrapText="1"/>
    </xf>
    <xf numFmtId="0" fontId="6" fillId="0" borderId="0" xfId="0" applyFont="1"/>
    <xf numFmtId="0" fontId="5" fillId="0" borderId="0" xfId="0" applyFont="1" applyAlignment="1">
      <alignment horizontal="center" vertical="center"/>
    </xf>
    <xf numFmtId="0" fontId="3" fillId="2" borderId="1" xfId="0" applyFont="1" applyFill="1" applyBorder="1" applyAlignment="1">
      <alignment horizontal="center" vertical="center" wrapText="1"/>
    </xf>
    <xf numFmtId="0" fontId="5" fillId="0" borderId="0" xfId="0" applyFont="1" applyAlignment="1"/>
    <xf numFmtId="0" fontId="5" fillId="0" borderId="0" xfId="0" applyFont="1"/>
    <xf numFmtId="0" fontId="7" fillId="0" borderId="0" xfId="0" applyFont="1" applyAlignment="1">
      <alignment vertical="center" wrapText="1"/>
    </xf>
    <xf numFmtId="0" fontId="9" fillId="0" borderId="0" xfId="0" applyFont="1" applyAlignment="1">
      <alignment vertical="center" wrapText="1"/>
    </xf>
    <xf numFmtId="0" fontId="9" fillId="0" borderId="0" xfId="0" applyFont="1"/>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10" fillId="0" borderId="0" xfId="0" applyFont="1" applyAlignment="1">
      <alignment vertical="center"/>
    </xf>
    <xf numFmtId="0" fontId="10" fillId="0" borderId="1" xfId="0" applyFont="1" applyBorder="1" applyAlignment="1">
      <alignment horizontal="center" vertical="center" wrapText="1"/>
    </xf>
    <xf numFmtId="49" fontId="0" fillId="0" borderId="0" xfId="0" applyNumberFormat="1" applyAlignment="1">
      <alignment horizontal="center"/>
    </xf>
    <xf numFmtId="49" fontId="10" fillId="0" borderId="1" xfId="0" applyNumberFormat="1" applyFont="1" applyBorder="1" applyAlignment="1">
      <alignment horizontal="center" vertical="center" wrapText="1"/>
    </xf>
    <xf numFmtId="0" fontId="10" fillId="0" borderId="0" xfId="0" applyFont="1" applyAlignment="1">
      <alignment vertical="center"/>
    </xf>
    <xf numFmtId="165" fontId="0" fillId="0" borderId="0" xfId="0" applyNumberFormat="1" applyAlignment="1">
      <alignment horizontal="center" vertical="center"/>
    </xf>
    <xf numFmtId="0" fontId="5" fillId="2" borderId="1" xfId="0" applyFont="1" applyFill="1" applyBorder="1" applyAlignment="1">
      <alignment horizontal="center" vertical="center" wrapText="1"/>
    </xf>
    <xf numFmtId="0" fontId="12" fillId="0" borderId="0" xfId="0" applyFont="1" applyBorder="1" applyAlignment="1">
      <alignment horizontal="center" vertical="center"/>
    </xf>
    <xf numFmtId="0" fontId="10" fillId="0" borderId="5" xfId="0" applyFont="1" applyBorder="1" applyAlignment="1">
      <alignment horizontal="center" vertical="center" wrapText="1"/>
    </xf>
    <xf numFmtId="0" fontId="3" fillId="2"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166" fontId="3" fillId="3" borderId="0" xfId="1"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5" fontId="14" fillId="2" borderId="1" xfId="0" applyNumberFormat="1"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49" fontId="9" fillId="0" borderId="4" xfId="0" applyNumberFormat="1" applyFont="1" applyBorder="1" applyAlignment="1">
      <alignment horizontal="center" vertical="center" wrapText="1"/>
    </xf>
    <xf numFmtId="165" fontId="18" fillId="3" borderId="1"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0" fillId="0" borderId="5" xfId="0" applyFont="1" applyBorder="1" applyAlignment="1">
      <alignment horizontal="center" vertical="center" wrapText="1"/>
    </xf>
    <xf numFmtId="165" fontId="18" fillId="0" borderId="1" xfId="0" applyNumberFormat="1" applyFont="1" applyBorder="1" applyAlignment="1">
      <alignment horizontal="center" vertical="center" wrapText="1"/>
    </xf>
    <xf numFmtId="49" fontId="9" fillId="2" borderId="1"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9" fillId="3" borderId="1" xfId="0" applyFont="1" applyFill="1" applyBorder="1" applyAlignment="1">
      <alignment horizontal="center" vertical="center" wrapText="1"/>
    </xf>
    <xf numFmtId="167" fontId="5" fillId="2" borderId="1" xfId="1" applyNumberFormat="1" applyFont="1" applyFill="1" applyBorder="1" applyAlignment="1">
      <alignment horizontal="center" vertical="center" wrapText="1"/>
    </xf>
    <xf numFmtId="167" fontId="9" fillId="3" borderId="1" xfId="1" applyNumberFormat="1" applyFont="1" applyFill="1" applyBorder="1" applyAlignment="1">
      <alignment horizontal="center" vertical="center" wrapText="1"/>
    </xf>
    <xf numFmtId="167" fontId="9" fillId="2" borderId="1" xfId="1"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3" borderId="2" xfId="0" applyNumberFormat="1" applyFont="1" applyFill="1" applyBorder="1" applyAlignment="1">
      <alignment horizontal="center" vertical="center" wrapText="1"/>
    </xf>
    <xf numFmtId="0" fontId="9" fillId="2" borderId="4"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9" fillId="0" borderId="0" xfId="1" applyNumberFormat="1" applyFont="1" applyAlignment="1">
      <alignment horizontal="center" vertical="center"/>
    </xf>
    <xf numFmtId="0" fontId="0" fillId="0" borderId="0" xfId="0" applyAlignment="1">
      <alignment horizontal="center"/>
    </xf>
    <xf numFmtId="0" fontId="9" fillId="2" borderId="1" xfId="0" applyFont="1" applyFill="1" applyBorder="1" applyAlignment="1">
      <alignment horizontal="left" vertical="center" wrapText="1"/>
    </xf>
    <xf numFmtId="165" fontId="0" fillId="0" borderId="0" xfId="0" applyNumberFormat="1"/>
    <xf numFmtId="165" fontId="18" fillId="0" borderId="7" xfId="0" applyNumberFormat="1" applyFont="1" applyFill="1" applyBorder="1" applyAlignment="1">
      <alignment horizontal="center" vertical="center" wrapText="1"/>
    </xf>
    <xf numFmtId="165" fontId="18"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left" wrapText="1"/>
    </xf>
    <xf numFmtId="0" fontId="9" fillId="2" borderId="1" xfId="0" applyFont="1" applyFill="1" applyBorder="1" applyAlignment="1">
      <alignment horizontal="left" vertical="center" wrapText="1"/>
    </xf>
    <xf numFmtId="0" fontId="9"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6" fillId="2" borderId="1" xfId="2"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2" xfId="2" applyFont="1" applyFill="1" applyBorder="1" applyAlignment="1">
      <alignment horizontal="left" vertical="center" wrapText="1"/>
    </xf>
    <xf numFmtId="0" fontId="16" fillId="2" borderId="3" xfId="2" applyFont="1" applyFill="1" applyBorder="1" applyAlignment="1">
      <alignment horizontal="left" vertical="center" wrapText="1"/>
    </xf>
    <xf numFmtId="0" fontId="16" fillId="2" borderId="4" xfId="2"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9" fillId="2" borderId="2" xfId="2" applyFont="1" applyFill="1" applyBorder="1" applyAlignment="1">
      <alignment horizontal="left" vertical="center" wrapText="1"/>
    </xf>
    <xf numFmtId="0" fontId="19" fillId="2" borderId="3" xfId="2" applyFont="1" applyFill="1" applyBorder="1" applyAlignment="1">
      <alignment horizontal="left" vertical="center" wrapText="1"/>
    </xf>
    <xf numFmtId="0" fontId="19" fillId="2" borderId="4" xfId="2"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cellXfs>
  <cellStyles count="15">
    <cellStyle name="Гиперссылка" xfId="2" builtinId="8"/>
    <cellStyle name="Обычный" xfId="0" builtinId="0"/>
    <cellStyle name="Обычный 13" xfId="5"/>
    <cellStyle name="Обычный 15" xfId="4"/>
    <cellStyle name="Обычный 5" xfId="3"/>
    <cellStyle name="Обычный 9" xfId="6"/>
    <cellStyle name="Финансовый" xfId="1" builtinId="3"/>
    <cellStyle name="Финансовый 10" xfId="13"/>
    <cellStyle name="Финансовый 12" xfId="9"/>
    <cellStyle name="Финансовый 14" xfId="12"/>
    <cellStyle name="Финансовый 16" xfId="10"/>
    <cellStyle name="Финансовый 3" xfId="14"/>
    <cellStyle name="Финансовый 4" xfId="11"/>
    <cellStyle name="Финансовый 6" xfId="7"/>
    <cellStyle name="Финансовый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tabSelected="1" view="pageBreakPreview" zoomScale="90" zoomScaleNormal="90" zoomScaleSheetLayoutView="90" workbookViewId="0">
      <selection activeCell="A2" sqref="A2:F2"/>
    </sheetView>
  </sheetViews>
  <sheetFormatPr defaultRowHeight="15"/>
  <cols>
    <col min="1" max="1" width="5.7109375" customWidth="1"/>
    <col min="2" max="2" width="28.85546875" customWidth="1"/>
    <col min="3" max="3" width="24.85546875" customWidth="1"/>
    <col min="4" max="4" width="12.5703125" customWidth="1"/>
    <col min="5" max="5" width="13" customWidth="1"/>
    <col min="6" max="6" width="18.85546875" customWidth="1"/>
  </cols>
  <sheetData>
    <row r="1" spans="1:6" ht="71.25" customHeight="1">
      <c r="A1" s="1"/>
      <c r="B1" s="1"/>
      <c r="C1" s="1"/>
      <c r="D1" s="62" t="s">
        <v>52</v>
      </c>
      <c r="E1" s="62"/>
      <c r="F1" s="62"/>
    </row>
    <row r="2" spans="1:6" ht="42" customHeight="1">
      <c r="A2" s="63" t="s">
        <v>154</v>
      </c>
      <c r="B2" s="63"/>
      <c r="C2" s="63"/>
      <c r="D2" s="63"/>
      <c r="E2" s="63"/>
      <c r="F2" s="63"/>
    </row>
    <row r="3" spans="1:6" ht="18.75" customHeight="1">
      <c r="A3" s="64" t="s">
        <v>0</v>
      </c>
      <c r="B3" s="64"/>
      <c r="C3" s="64"/>
      <c r="D3" s="64"/>
      <c r="E3" s="64"/>
      <c r="F3" s="64"/>
    </row>
    <row r="4" spans="1:6" ht="25.5" customHeight="1">
      <c r="A4" s="64" t="s">
        <v>155</v>
      </c>
      <c r="B4" s="64"/>
      <c r="C4" s="64"/>
      <c r="D4" s="64"/>
      <c r="E4" s="64"/>
      <c r="F4" s="64"/>
    </row>
    <row r="5" spans="1:6" s="3" customFormat="1" ht="40.5" customHeight="1">
      <c r="A5" s="20" t="s">
        <v>1</v>
      </c>
      <c r="B5" s="57" t="s">
        <v>2</v>
      </c>
      <c r="C5" s="57"/>
      <c r="D5" s="57"/>
      <c r="E5" s="57"/>
      <c r="F5" s="2" t="s">
        <v>54</v>
      </c>
    </row>
    <row r="6" spans="1:6" ht="18" customHeight="1">
      <c r="A6" s="26" t="s">
        <v>23</v>
      </c>
      <c r="B6" s="61" t="s">
        <v>3</v>
      </c>
      <c r="C6" s="61"/>
      <c r="D6" s="61"/>
      <c r="E6" s="61"/>
      <c r="F6" s="27">
        <v>915600</v>
      </c>
    </row>
    <row r="7" spans="1:6" ht="32.25" customHeight="1">
      <c r="A7" s="26"/>
      <c r="B7" s="70" t="s">
        <v>21</v>
      </c>
      <c r="C7" s="71"/>
      <c r="D7" s="71"/>
      <c r="E7" s="72"/>
      <c r="F7" s="27"/>
    </row>
    <row r="8" spans="1:6" ht="18" customHeight="1">
      <c r="A8" s="26" t="s">
        <v>24</v>
      </c>
      <c r="B8" s="65" t="s">
        <v>22</v>
      </c>
      <c r="C8" s="65"/>
      <c r="D8" s="65"/>
      <c r="E8" s="65"/>
      <c r="F8" s="28">
        <v>34511333.569360003</v>
      </c>
    </row>
    <row r="9" spans="1:6" ht="18" customHeight="1">
      <c r="A9" s="39" t="s">
        <v>55</v>
      </c>
      <c r="B9" s="73" t="s">
        <v>56</v>
      </c>
      <c r="C9" s="74"/>
      <c r="D9" s="74"/>
      <c r="E9" s="75"/>
      <c r="F9" s="28">
        <v>3147723.3693599999</v>
      </c>
    </row>
    <row r="10" spans="1:6" ht="37.5" customHeight="1">
      <c r="A10" s="26" t="s">
        <v>25</v>
      </c>
      <c r="B10" s="67" t="s">
        <v>49</v>
      </c>
      <c r="C10" s="68"/>
      <c r="D10" s="68"/>
      <c r="E10" s="69"/>
      <c r="F10" s="28">
        <v>34134027.196000002</v>
      </c>
    </row>
    <row r="11" spans="1:6" ht="18" customHeight="1">
      <c r="A11" s="26" t="s">
        <v>50</v>
      </c>
      <c r="B11" s="66" t="s">
        <v>26</v>
      </c>
      <c r="C11" s="66"/>
      <c r="D11" s="66"/>
      <c r="E11" s="66"/>
      <c r="F11" s="28">
        <f>+'2'!J6</f>
        <v>20242897.178240005</v>
      </c>
    </row>
    <row r="12" spans="1:6" ht="18" customHeight="1">
      <c r="A12" s="26" t="s">
        <v>51</v>
      </c>
      <c r="B12" s="66" t="s">
        <v>27</v>
      </c>
      <c r="C12" s="66"/>
      <c r="D12" s="66"/>
      <c r="E12" s="66"/>
      <c r="F12" s="28">
        <f>+'2'!L6</f>
        <v>13877930.017760003</v>
      </c>
    </row>
    <row r="13" spans="1:6" ht="18" customHeight="1">
      <c r="A13" s="26" t="s">
        <v>28</v>
      </c>
      <c r="B13" s="61" t="s">
        <v>29</v>
      </c>
      <c r="C13" s="61"/>
      <c r="D13" s="61"/>
      <c r="E13" s="61"/>
      <c r="F13" s="27">
        <f>+F8+F6-F10</f>
        <v>1292906.3733600006</v>
      </c>
    </row>
    <row r="14" spans="1:6" ht="18.75">
      <c r="F14" s="4"/>
    </row>
    <row r="15" spans="1:6" s="3" customFormat="1" ht="18.75">
      <c r="A15" s="57" t="s">
        <v>1</v>
      </c>
      <c r="B15" s="57" t="s">
        <v>30</v>
      </c>
      <c r="C15" s="57" t="s">
        <v>5</v>
      </c>
      <c r="D15" s="57" t="s">
        <v>6</v>
      </c>
      <c r="E15" s="57"/>
      <c r="F15" s="57"/>
    </row>
    <row r="16" spans="1:6" s="3" customFormat="1" ht="37.5">
      <c r="A16" s="57"/>
      <c r="B16" s="57" t="s">
        <v>4</v>
      </c>
      <c r="C16" s="57"/>
      <c r="D16" s="2" t="s">
        <v>33</v>
      </c>
      <c r="E16" s="2" t="s">
        <v>34</v>
      </c>
      <c r="F16" s="2" t="s">
        <v>35</v>
      </c>
    </row>
    <row r="17" spans="1:6" s="3" customFormat="1" ht="18.75">
      <c r="A17" s="58" t="s">
        <v>18</v>
      </c>
      <c r="B17" s="59"/>
      <c r="C17" s="20">
        <f ca="1">SUM(C18:C26)</f>
        <v>30</v>
      </c>
      <c r="D17" s="20" t="s">
        <v>19</v>
      </c>
      <c r="E17" s="36">
        <f>SUM(E18:E26)</f>
        <v>30</v>
      </c>
      <c r="F17" s="42">
        <f>SUM(F18:F26)</f>
        <v>44510827.195999995</v>
      </c>
    </row>
    <row r="18" spans="1:6" ht="33">
      <c r="A18" s="5" t="s">
        <v>23</v>
      </c>
      <c r="B18" s="35" t="s">
        <v>7</v>
      </c>
      <c r="C18" s="26">
        <v>13</v>
      </c>
      <c r="D18" s="26" t="s">
        <v>8</v>
      </c>
      <c r="E18" s="41">
        <v>13</v>
      </c>
      <c r="F18" s="43">
        <f>+'2'!G11+'2'!G12+'2'!G13+'2'!G10+'2'!G16+'2'!G17+'2'!G24+'2'!G27+'2'!G28+'2'!G29+'2'!G31+'2'!G33+'2'!G35</f>
        <v>19170827.195999999</v>
      </c>
    </row>
    <row r="19" spans="1:6" ht="37.5" customHeight="1">
      <c r="A19" s="5" t="s">
        <v>24</v>
      </c>
      <c r="B19" s="35" t="s">
        <v>9</v>
      </c>
      <c r="C19" s="26">
        <v>7</v>
      </c>
      <c r="D19" s="26" t="s">
        <v>10</v>
      </c>
      <c r="E19" s="41">
        <v>7</v>
      </c>
      <c r="F19" s="44">
        <f>+'2'!G7+'2'!G8+'2'!G21+'2'!G22+'2'!G26+'2'!G30+'2'!G34</f>
        <v>10500000</v>
      </c>
    </row>
    <row r="20" spans="1:6" ht="55.5" customHeight="1">
      <c r="A20" s="5" t="s">
        <v>25</v>
      </c>
      <c r="B20" s="35" t="s">
        <v>11</v>
      </c>
      <c r="C20" s="26">
        <f ca="1">SUMIF('2'!D8:E21,B20,'2'!E8:E36)</f>
        <v>0</v>
      </c>
      <c r="D20" s="26" t="s">
        <v>10</v>
      </c>
      <c r="E20" s="41">
        <v>0</v>
      </c>
      <c r="F20" s="44"/>
    </row>
    <row r="21" spans="1:6" ht="55.5" customHeight="1">
      <c r="A21" s="5" t="s">
        <v>28</v>
      </c>
      <c r="B21" s="35" t="s">
        <v>12</v>
      </c>
      <c r="C21" s="26">
        <v>4</v>
      </c>
      <c r="D21" s="26" t="s">
        <v>10</v>
      </c>
      <c r="E21" s="41">
        <v>4</v>
      </c>
      <c r="F21" s="44">
        <f>+'2'!G9+'2'!G36+'2'!G25+'2'!G23</f>
        <v>5850000</v>
      </c>
    </row>
    <row r="22" spans="1:6" ht="57" customHeight="1">
      <c r="A22" s="5" t="s">
        <v>36</v>
      </c>
      <c r="B22" s="35" t="s">
        <v>13</v>
      </c>
      <c r="C22" s="26">
        <v>3</v>
      </c>
      <c r="D22" s="26" t="s">
        <v>10</v>
      </c>
      <c r="E22" s="41">
        <v>3</v>
      </c>
      <c r="F22" s="44">
        <f>+'2'!G20+'2'!G19+'2'!G15</f>
        <v>4500000</v>
      </c>
    </row>
    <row r="23" spans="1:6" ht="38.25" customHeight="1">
      <c r="A23" s="5" t="s">
        <v>37</v>
      </c>
      <c r="B23" s="35" t="s">
        <v>14</v>
      </c>
      <c r="C23" s="26">
        <f ca="1">SUMIF('2'!D11:E24,B23,'2'!E11:E40)</f>
        <v>0</v>
      </c>
      <c r="D23" s="26" t="s">
        <v>8</v>
      </c>
      <c r="E23" s="41">
        <v>0</v>
      </c>
      <c r="F23" s="44"/>
    </row>
    <row r="24" spans="1:6" ht="39" customHeight="1">
      <c r="A24" s="5" t="s">
        <v>38</v>
      </c>
      <c r="B24" s="35" t="s">
        <v>32</v>
      </c>
      <c r="C24" s="26">
        <f ca="1">SUMIF('2'!D12:E25,B24,'2'!E12:E41)</f>
        <v>0</v>
      </c>
      <c r="D24" s="26" t="s">
        <v>15</v>
      </c>
      <c r="E24" s="41">
        <v>0</v>
      </c>
      <c r="F24" s="44"/>
    </row>
    <row r="25" spans="1:6" ht="55.5" customHeight="1">
      <c r="A25" s="5" t="s">
        <v>39</v>
      </c>
      <c r="B25" s="35" t="s">
        <v>31</v>
      </c>
      <c r="C25" s="26">
        <v>1</v>
      </c>
      <c r="D25" s="26" t="s">
        <v>16</v>
      </c>
      <c r="E25" s="41">
        <v>1</v>
      </c>
      <c r="F25" s="44">
        <f>+'2'!G14</f>
        <v>1500000</v>
      </c>
    </row>
    <row r="26" spans="1:6" ht="21" customHeight="1">
      <c r="A26" s="5" t="s">
        <v>40</v>
      </c>
      <c r="B26" s="35" t="s">
        <v>17</v>
      </c>
      <c r="C26" s="26">
        <v>2</v>
      </c>
      <c r="D26" s="26" t="s">
        <v>10</v>
      </c>
      <c r="E26" s="41">
        <v>2</v>
      </c>
      <c r="F26" s="44">
        <f>+'2'!G18+'2'!G32</f>
        <v>2990000</v>
      </c>
    </row>
    <row r="27" spans="1:6">
      <c r="A27" s="23"/>
      <c r="B27" s="23"/>
      <c r="C27" s="23"/>
      <c r="D27" s="23"/>
      <c r="E27" s="24"/>
      <c r="F27" s="25"/>
    </row>
    <row r="28" spans="1:6" ht="42" customHeight="1">
      <c r="B28" s="60" t="s">
        <v>103</v>
      </c>
      <c r="C28" s="60"/>
      <c r="D28" s="7"/>
      <c r="E28" s="7" t="s">
        <v>102</v>
      </c>
      <c r="F28" s="7"/>
    </row>
    <row r="29" spans="1:6" ht="18.75">
      <c r="B29" s="6"/>
      <c r="C29" s="6"/>
      <c r="D29" s="7"/>
      <c r="E29" s="7"/>
      <c r="F29" s="7"/>
    </row>
    <row r="30" spans="1:6" ht="42.75" customHeight="1">
      <c r="B30" s="60" t="s">
        <v>104</v>
      </c>
      <c r="C30" s="60"/>
      <c r="D30" s="7"/>
      <c r="E30" s="7" t="s">
        <v>101</v>
      </c>
      <c r="F30" s="7"/>
    </row>
    <row r="31" spans="1:6" s="9" customFormat="1" ht="18.75">
      <c r="B31" s="8"/>
      <c r="C31" s="8"/>
      <c r="D31" s="8"/>
      <c r="E31" s="8"/>
      <c r="F31" s="8"/>
    </row>
    <row r="32" spans="1:6" s="9" customFormat="1" ht="18.75">
      <c r="B32" s="8"/>
      <c r="C32" s="8"/>
      <c r="D32" s="8"/>
      <c r="E32" s="8"/>
      <c r="F32" s="8"/>
    </row>
    <row r="33" spans="2:6" s="9" customFormat="1" ht="18.75">
      <c r="B33" s="8"/>
      <c r="C33" s="8"/>
      <c r="D33" s="8"/>
      <c r="E33" s="8"/>
      <c r="F33" s="8"/>
    </row>
    <row r="34" spans="2:6" s="10" customFormat="1" ht="16.5"/>
  </sheetData>
  <mergeCells count="20">
    <mergeCell ref="B13:E13"/>
    <mergeCell ref="D1:F1"/>
    <mergeCell ref="A2:F2"/>
    <mergeCell ref="A3:F3"/>
    <mergeCell ref="B5:E5"/>
    <mergeCell ref="B6:E6"/>
    <mergeCell ref="B8:E8"/>
    <mergeCell ref="B11:E11"/>
    <mergeCell ref="B12:E12"/>
    <mergeCell ref="B10:E10"/>
    <mergeCell ref="B7:E7"/>
    <mergeCell ref="B9:E9"/>
    <mergeCell ref="A4:F4"/>
    <mergeCell ref="C15:C16"/>
    <mergeCell ref="D15:F15"/>
    <mergeCell ref="A17:B17"/>
    <mergeCell ref="B28:C28"/>
    <mergeCell ref="B30:C30"/>
    <mergeCell ref="A15:A16"/>
    <mergeCell ref="B15:B16"/>
  </mergeCells>
  <printOptions horizontalCentered="1"/>
  <pageMargins left="0.39370078740157483" right="0.39370078740157483" top="0.39370078740157483" bottom="0.39370078740157483" header="0.31496062992125984" footer="0.31496062992125984"/>
  <pageSetup paperSize="9" scale="82" orientation="portrait" horizontalDpi="360" verticalDpi="360" r:id="rId1"/>
</worksheet>
</file>

<file path=xl/worksheets/sheet2.xml><?xml version="1.0" encoding="utf-8"?>
<worksheet xmlns="http://schemas.openxmlformats.org/spreadsheetml/2006/main" xmlns:r="http://schemas.openxmlformats.org/officeDocument/2006/relationships">
  <sheetPr>
    <pageSetUpPr fitToPage="1"/>
  </sheetPr>
  <dimension ref="A1:O41"/>
  <sheetViews>
    <sheetView zoomScale="90" zoomScaleNormal="90" zoomScaleSheetLayoutView="90" workbookViewId="0">
      <selection activeCell="L7" sqref="L7"/>
    </sheetView>
  </sheetViews>
  <sheetFormatPr defaultRowHeight="16.5"/>
  <cols>
    <col min="1" max="1" width="6.28515625" customWidth="1"/>
    <col min="2" max="2" width="17.7109375" customWidth="1"/>
    <col min="3" max="3" width="50.42578125" style="12" customWidth="1"/>
    <col min="4" max="4" width="46.28515625" style="12" hidden="1" customWidth="1"/>
    <col min="5" max="5" width="22.85546875" style="12" hidden="1" customWidth="1"/>
    <col min="6" max="6" width="22.5703125" style="16" customWidth="1"/>
    <col min="7" max="7" width="22.28515625" customWidth="1"/>
    <col min="8" max="8" width="22.85546875" customWidth="1"/>
    <col min="9" max="10" width="21.140625" bestFit="1" customWidth="1"/>
    <col min="11" max="11" width="18.140625" style="52" hidden="1" customWidth="1"/>
    <col min="12" max="12" width="16.7109375" customWidth="1"/>
    <col min="13" max="13" width="19.85546875" style="51" hidden="1" customWidth="1"/>
    <col min="14" max="14" width="11.42578125" bestFit="1" customWidth="1"/>
    <col min="15" max="15" width="10.42578125" bestFit="1" customWidth="1"/>
  </cols>
  <sheetData>
    <row r="1" spans="1:15" ht="82.5" customHeight="1">
      <c r="I1" s="78" t="s">
        <v>53</v>
      </c>
      <c r="J1" s="78"/>
      <c r="K1" s="78"/>
      <c r="L1" s="78"/>
    </row>
    <row r="2" spans="1:15" ht="44.25" customHeight="1">
      <c r="A2" s="63" t="s">
        <v>153</v>
      </c>
      <c r="B2" s="63"/>
      <c r="C2" s="63"/>
      <c r="D2" s="63"/>
      <c r="E2" s="63"/>
      <c r="F2" s="63"/>
      <c r="G2" s="63"/>
      <c r="H2" s="63"/>
      <c r="I2" s="63"/>
      <c r="J2" s="63"/>
      <c r="K2" s="63"/>
      <c r="L2" s="63"/>
    </row>
    <row r="3" spans="1:15" ht="18.75">
      <c r="A3" s="64" t="s">
        <v>0</v>
      </c>
      <c r="B3" s="64"/>
      <c r="C3" s="64"/>
      <c r="D3" s="64"/>
      <c r="E3" s="64"/>
      <c r="F3" s="64"/>
      <c r="G3" s="64"/>
      <c r="H3" s="64"/>
      <c r="I3" s="64"/>
      <c r="J3" s="64"/>
      <c r="K3" s="64"/>
      <c r="L3" s="64"/>
    </row>
    <row r="4" spans="1:15" ht="35.25" customHeight="1">
      <c r="A4" s="79" t="s">
        <v>1</v>
      </c>
      <c r="B4" s="79" t="s">
        <v>41</v>
      </c>
      <c r="C4" s="79" t="s">
        <v>42</v>
      </c>
      <c r="D4" s="80" t="s">
        <v>30</v>
      </c>
      <c r="E4" s="80" t="s">
        <v>5</v>
      </c>
      <c r="F4" s="79" t="s">
        <v>43</v>
      </c>
      <c r="G4" s="79"/>
      <c r="H4" s="79"/>
      <c r="I4" s="79"/>
      <c r="J4" s="79"/>
      <c r="K4" s="79"/>
      <c r="L4" s="79"/>
    </row>
    <row r="5" spans="1:15" ht="115.9" customHeight="1">
      <c r="A5" s="79"/>
      <c r="B5" s="79"/>
      <c r="C5" s="80"/>
      <c r="D5" s="81"/>
      <c r="E5" s="81"/>
      <c r="F5" s="17" t="s">
        <v>44</v>
      </c>
      <c r="G5" s="15" t="s">
        <v>45</v>
      </c>
      <c r="H5" s="29" t="s">
        <v>57</v>
      </c>
      <c r="I5" s="15" t="s">
        <v>46</v>
      </c>
      <c r="J5" s="15" t="s">
        <v>47</v>
      </c>
      <c r="K5" s="50" t="s">
        <v>20</v>
      </c>
      <c r="L5" s="15" t="s">
        <v>48</v>
      </c>
    </row>
    <row r="6" spans="1:15" ht="23.25" customHeight="1">
      <c r="A6" s="76" t="s">
        <v>18</v>
      </c>
      <c r="B6" s="77"/>
      <c r="C6" s="22" t="s">
        <v>19</v>
      </c>
      <c r="D6" s="37" t="s">
        <v>19</v>
      </c>
      <c r="E6" s="45">
        <f>+SUBTOTAL(9,E7:E35)</f>
        <v>14</v>
      </c>
      <c r="F6" s="22" t="s">
        <v>19</v>
      </c>
      <c r="G6" s="34">
        <f>SUM(G7:G36)</f>
        <v>44510827.19600001</v>
      </c>
      <c r="H6" s="34">
        <f>SUM(H7:H36)</f>
        <v>44510827.19600001</v>
      </c>
      <c r="I6" s="34">
        <f>SUM(I7:I36)</f>
        <v>34120827.196000002</v>
      </c>
      <c r="J6" s="34">
        <f>SUM(J7:J36)</f>
        <v>20242897.178240005</v>
      </c>
      <c r="K6" s="34">
        <f t="shared" ref="K6" si="0">+SUBTOTAL(9,K7:K35)</f>
        <v>8300</v>
      </c>
      <c r="L6" s="34">
        <f>SUM(L7:L36)</f>
        <v>13877930.017760003</v>
      </c>
    </row>
    <row r="7" spans="1:15" ht="99">
      <c r="A7" s="30">
        <v>1</v>
      </c>
      <c r="B7" s="46" t="s">
        <v>86</v>
      </c>
      <c r="C7" s="30" t="s">
        <v>58</v>
      </c>
      <c r="D7" s="53" t="s">
        <v>13</v>
      </c>
      <c r="E7" s="40">
        <v>1</v>
      </c>
      <c r="F7" s="31" t="s">
        <v>72</v>
      </c>
      <c r="G7" s="38">
        <v>1500000</v>
      </c>
      <c r="H7" s="38">
        <v>1500000</v>
      </c>
      <c r="I7" s="38">
        <v>1500000</v>
      </c>
      <c r="J7" s="38">
        <v>1350950.3711900001</v>
      </c>
      <c r="K7" s="38"/>
      <c r="L7" s="32">
        <v>149049.62880999999</v>
      </c>
      <c r="M7" s="51">
        <v>952699757</v>
      </c>
      <c r="N7" s="55"/>
      <c r="O7" s="54"/>
    </row>
    <row r="8" spans="1:15" ht="115.5">
      <c r="A8" s="30">
        <f>+A7+1</f>
        <v>2</v>
      </c>
      <c r="B8" s="46" t="s">
        <v>87</v>
      </c>
      <c r="C8" s="30" t="s">
        <v>59</v>
      </c>
      <c r="D8" s="53" t="s">
        <v>13</v>
      </c>
      <c r="E8" s="40">
        <v>1</v>
      </c>
      <c r="F8" s="31" t="s">
        <v>73</v>
      </c>
      <c r="G8" s="38">
        <v>1500000</v>
      </c>
      <c r="H8" s="38">
        <v>1500000</v>
      </c>
      <c r="I8" s="38">
        <v>1500000</v>
      </c>
      <c r="J8" s="38">
        <v>1399909.7606899999</v>
      </c>
      <c r="K8" s="38"/>
      <c r="L8" s="32">
        <v>100090.23931</v>
      </c>
      <c r="M8" s="51">
        <v>1268756541.5599999</v>
      </c>
      <c r="N8" s="55"/>
      <c r="O8" s="54"/>
    </row>
    <row r="9" spans="1:15" ht="66">
      <c r="A9" s="30">
        <f t="shared" ref="A9:A20" si="1">+A8+1</f>
        <v>3</v>
      </c>
      <c r="B9" s="46" t="s">
        <v>88</v>
      </c>
      <c r="C9" s="30" t="s">
        <v>60</v>
      </c>
      <c r="D9" s="53" t="s">
        <v>13</v>
      </c>
      <c r="E9" s="40">
        <v>1</v>
      </c>
      <c r="F9" s="31" t="s">
        <v>74</v>
      </c>
      <c r="G9" s="38">
        <v>1500000</v>
      </c>
      <c r="H9" s="38">
        <v>1500000</v>
      </c>
      <c r="I9" s="38">
        <v>1500000</v>
      </c>
      <c r="J9" s="38">
        <v>1408063.3132</v>
      </c>
      <c r="K9" s="38"/>
      <c r="L9" s="32">
        <v>91936.686799999996</v>
      </c>
      <c r="M9" s="51">
        <v>1144240154.95</v>
      </c>
      <c r="N9" s="55"/>
      <c r="O9" s="54"/>
    </row>
    <row r="10" spans="1:15" ht="82.5">
      <c r="A10" s="30">
        <f t="shared" si="1"/>
        <v>4</v>
      </c>
      <c r="B10" s="46" t="s">
        <v>89</v>
      </c>
      <c r="C10" s="30" t="s">
        <v>61</v>
      </c>
      <c r="D10" s="48" t="s">
        <v>9</v>
      </c>
      <c r="E10" s="40">
        <v>1</v>
      </c>
      <c r="F10" s="31" t="s">
        <v>75</v>
      </c>
      <c r="G10" s="38">
        <v>1499766.5120000001</v>
      </c>
      <c r="H10" s="38">
        <v>1499766.5120000001</v>
      </c>
      <c r="I10" s="38">
        <v>1499766.5120000001</v>
      </c>
      <c r="J10" s="38">
        <v>1499766.5120000001</v>
      </c>
      <c r="K10" s="38"/>
      <c r="L10" s="32">
        <v>0</v>
      </c>
      <c r="M10" s="51">
        <v>944101540.87</v>
      </c>
      <c r="N10" s="55"/>
      <c r="O10" s="54"/>
    </row>
    <row r="11" spans="1:15" ht="66">
      <c r="A11" s="30">
        <f t="shared" si="1"/>
        <v>5</v>
      </c>
      <c r="B11" s="46" t="s">
        <v>90</v>
      </c>
      <c r="C11" s="30" t="s">
        <v>62</v>
      </c>
      <c r="D11" s="48" t="s">
        <v>9</v>
      </c>
      <c r="E11" s="40">
        <v>1</v>
      </c>
      <c r="F11" s="31" t="s">
        <v>76</v>
      </c>
      <c r="G11" s="38">
        <v>1499766.5120000001</v>
      </c>
      <c r="H11" s="38">
        <v>1499766.5120000001</v>
      </c>
      <c r="I11" s="38">
        <v>1499766.5120000001</v>
      </c>
      <c r="J11" s="38">
        <v>1499766.5120000001</v>
      </c>
      <c r="K11" s="38"/>
      <c r="L11" s="32">
        <v>0</v>
      </c>
      <c r="M11" s="51">
        <v>1297887066.1400001</v>
      </c>
      <c r="N11" s="55"/>
      <c r="O11" s="54"/>
    </row>
    <row r="12" spans="1:15" ht="49.5">
      <c r="A12" s="30">
        <f t="shared" si="1"/>
        <v>6</v>
      </c>
      <c r="B12" s="46" t="s">
        <v>91</v>
      </c>
      <c r="C12" s="30" t="s">
        <v>63</v>
      </c>
      <c r="D12" s="53" t="s">
        <v>13</v>
      </c>
      <c r="E12" s="40">
        <v>1</v>
      </c>
      <c r="F12" s="31" t="s">
        <v>77</v>
      </c>
      <c r="G12" s="38">
        <v>1499968.898</v>
      </c>
      <c r="H12" s="38">
        <v>1499968.898</v>
      </c>
      <c r="I12" s="38">
        <v>1499968.898</v>
      </c>
      <c r="J12" s="38">
        <v>1499968.898</v>
      </c>
      <c r="K12" s="38"/>
      <c r="L12" s="32">
        <v>0</v>
      </c>
      <c r="M12" s="51">
        <v>1348521000</v>
      </c>
      <c r="N12" s="55"/>
      <c r="O12" s="54"/>
    </row>
    <row r="13" spans="1:15" ht="66">
      <c r="A13" s="30">
        <f t="shared" si="1"/>
        <v>7</v>
      </c>
      <c r="B13" s="46" t="s">
        <v>92</v>
      </c>
      <c r="C13" s="30" t="s">
        <v>64</v>
      </c>
      <c r="D13" s="53" t="s">
        <v>13</v>
      </c>
      <c r="E13" s="40">
        <v>1</v>
      </c>
      <c r="F13" s="31" t="s">
        <v>78</v>
      </c>
      <c r="G13" s="38">
        <v>1499968.898</v>
      </c>
      <c r="H13" s="38">
        <v>1499968.898</v>
      </c>
      <c r="I13" s="38">
        <v>1499968.898</v>
      </c>
      <c r="J13" s="38">
        <v>1499968.898</v>
      </c>
      <c r="K13" s="38"/>
      <c r="L13" s="32">
        <v>0</v>
      </c>
      <c r="M13" s="51">
        <v>480075936.84999996</v>
      </c>
      <c r="N13" s="55"/>
      <c r="O13" s="54"/>
    </row>
    <row r="14" spans="1:15" ht="82.5">
      <c r="A14" s="30">
        <f t="shared" si="1"/>
        <v>8</v>
      </c>
      <c r="B14" s="47" t="s">
        <v>93</v>
      </c>
      <c r="C14" s="49" t="s">
        <v>65</v>
      </c>
      <c r="D14" s="48" t="s">
        <v>12</v>
      </c>
      <c r="E14" s="40">
        <v>1</v>
      </c>
      <c r="F14" s="33" t="s">
        <v>79</v>
      </c>
      <c r="G14" s="32">
        <v>1500000</v>
      </c>
      <c r="H14" s="38">
        <v>1500000</v>
      </c>
      <c r="I14" s="38">
        <v>1500000</v>
      </c>
      <c r="J14" s="38">
        <v>1089637.6105299999</v>
      </c>
      <c r="K14" s="32"/>
      <c r="L14" s="32">
        <v>410362.38946999999</v>
      </c>
      <c r="M14" s="51">
        <v>1273329766.52</v>
      </c>
      <c r="N14" s="55"/>
      <c r="O14" s="54"/>
    </row>
    <row r="15" spans="1:15" ht="33">
      <c r="A15" s="30">
        <f t="shared" si="1"/>
        <v>9</v>
      </c>
      <c r="B15" s="46" t="s">
        <v>94</v>
      </c>
      <c r="C15" s="30" t="s">
        <v>66</v>
      </c>
      <c r="D15" s="48" t="s">
        <v>17</v>
      </c>
      <c r="E15" s="40">
        <v>1</v>
      </c>
      <c r="F15" s="31" t="s">
        <v>80</v>
      </c>
      <c r="G15" s="38">
        <v>1500000</v>
      </c>
      <c r="H15" s="38">
        <v>1500000</v>
      </c>
      <c r="I15" s="38">
        <v>1500000</v>
      </c>
      <c r="J15" s="38">
        <v>1116238.92964</v>
      </c>
      <c r="K15" s="38"/>
      <c r="L15" s="32">
        <v>383761.07036000001</v>
      </c>
      <c r="M15" s="51">
        <v>1298336571.48</v>
      </c>
      <c r="N15" s="55"/>
      <c r="O15" s="54"/>
    </row>
    <row r="16" spans="1:15" ht="49.5">
      <c r="A16" s="30">
        <f t="shared" si="1"/>
        <v>10</v>
      </c>
      <c r="B16" s="46" t="s">
        <v>95</v>
      </c>
      <c r="C16" s="30" t="s">
        <v>67</v>
      </c>
      <c r="D16" s="53" t="s">
        <v>13</v>
      </c>
      <c r="E16" s="40">
        <v>1</v>
      </c>
      <c r="F16" s="31" t="s">
        <v>81</v>
      </c>
      <c r="G16" s="38">
        <v>1499968.898</v>
      </c>
      <c r="H16" s="38">
        <v>1499968.898</v>
      </c>
      <c r="I16" s="38">
        <v>1499968.898</v>
      </c>
      <c r="J16" s="38">
        <v>1499968.898</v>
      </c>
      <c r="K16" s="38"/>
      <c r="L16" s="32">
        <v>0</v>
      </c>
      <c r="M16" s="51">
        <v>1298249163.2800002</v>
      </c>
      <c r="N16" s="55"/>
      <c r="O16" s="54"/>
    </row>
    <row r="17" spans="1:15" ht="66">
      <c r="A17" s="30">
        <f t="shared" si="1"/>
        <v>11</v>
      </c>
      <c r="B17" s="46" t="s">
        <v>96</v>
      </c>
      <c r="C17" s="49" t="s">
        <v>68</v>
      </c>
      <c r="D17" s="48" t="s">
        <v>9</v>
      </c>
      <c r="E17" s="40">
        <v>1</v>
      </c>
      <c r="F17" s="31" t="s">
        <v>82</v>
      </c>
      <c r="G17" s="38">
        <v>1499968.898</v>
      </c>
      <c r="H17" s="38">
        <v>1499968.898</v>
      </c>
      <c r="I17" s="38">
        <v>1499968.898</v>
      </c>
      <c r="J17" s="38">
        <v>1499968.898</v>
      </c>
      <c r="K17" s="32"/>
      <c r="L17" s="32">
        <v>0</v>
      </c>
      <c r="M17" s="51">
        <v>923412503.29999995</v>
      </c>
      <c r="N17" s="55"/>
      <c r="O17" s="54"/>
    </row>
    <row r="18" spans="1:15" ht="82.5">
      <c r="A18" s="30">
        <f t="shared" si="1"/>
        <v>12</v>
      </c>
      <c r="B18" s="46" t="s">
        <v>97</v>
      </c>
      <c r="C18" s="49" t="s">
        <v>69</v>
      </c>
      <c r="D18" s="48" t="s">
        <v>9</v>
      </c>
      <c r="E18" s="40">
        <v>1</v>
      </c>
      <c r="F18" s="31" t="s">
        <v>83</v>
      </c>
      <c r="G18" s="38">
        <v>1500000</v>
      </c>
      <c r="H18" s="38">
        <v>1500000</v>
      </c>
      <c r="I18" s="38">
        <v>1500000</v>
      </c>
      <c r="J18" s="38">
        <f>+I18-L18</f>
        <v>1302640.0656300001</v>
      </c>
      <c r="K18" s="32"/>
      <c r="L18" s="32">
        <v>197359.93437</v>
      </c>
      <c r="M18" s="51">
        <v>1321906760.04</v>
      </c>
      <c r="N18" s="55"/>
      <c r="O18" s="54"/>
    </row>
    <row r="19" spans="1:15" ht="115.5">
      <c r="A19" s="30">
        <f t="shared" si="1"/>
        <v>13</v>
      </c>
      <c r="B19" s="46" t="s">
        <v>98</v>
      </c>
      <c r="C19" s="49" t="s">
        <v>70</v>
      </c>
      <c r="D19" s="48" t="s">
        <v>9</v>
      </c>
      <c r="E19" s="40">
        <v>1</v>
      </c>
      <c r="F19" s="31" t="s">
        <v>84</v>
      </c>
      <c r="G19" s="38">
        <v>1500000</v>
      </c>
      <c r="H19" s="38">
        <v>1500000</v>
      </c>
      <c r="I19" s="38">
        <v>1500000</v>
      </c>
      <c r="J19" s="38">
        <f>+I19-L19</f>
        <v>1185532.7316300001</v>
      </c>
      <c r="K19" s="38"/>
      <c r="L19" s="32">
        <v>314467.26837000001</v>
      </c>
      <c r="M19" s="51">
        <v>1310986452.1600001</v>
      </c>
      <c r="N19" s="55"/>
      <c r="O19" s="54"/>
    </row>
    <row r="20" spans="1:15" ht="132">
      <c r="A20" s="30">
        <f t="shared" si="1"/>
        <v>14</v>
      </c>
      <c r="B20" s="46" t="s">
        <v>99</v>
      </c>
      <c r="C20" s="49" t="s">
        <v>71</v>
      </c>
      <c r="D20" s="48" t="s">
        <v>12</v>
      </c>
      <c r="E20" s="40">
        <v>1</v>
      </c>
      <c r="F20" s="31" t="s">
        <v>85</v>
      </c>
      <c r="G20" s="38">
        <v>1500000</v>
      </c>
      <c r="H20" s="38">
        <v>1500000</v>
      </c>
      <c r="I20" s="38">
        <v>1500000</v>
      </c>
      <c r="J20" s="38">
        <f>+I20-L20</f>
        <v>996571.41430000006</v>
      </c>
      <c r="K20" s="32">
        <v>8300</v>
      </c>
      <c r="L20" s="32">
        <v>503428.5857</v>
      </c>
      <c r="M20" s="51">
        <v>1118641729</v>
      </c>
      <c r="N20" s="55"/>
      <c r="O20" s="54"/>
    </row>
    <row r="21" spans="1:15" ht="66">
      <c r="A21" s="30">
        <f>+A20+1</f>
        <v>15</v>
      </c>
      <c r="B21" s="49" t="s">
        <v>121</v>
      </c>
      <c r="C21" s="49" t="s">
        <v>105</v>
      </c>
      <c r="D21" s="49"/>
      <c r="E21" s="49"/>
      <c r="F21" s="49" t="s">
        <v>137</v>
      </c>
      <c r="G21" s="38">
        <v>1500000</v>
      </c>
      <c r="H21" s="38">
        <v>1500000</v>
      </c>
      <c r="I21" s="38">
        <v>200000</v>
      </c>
      <c r="J21" s="38">
        <v>0</v>
      </c>
      <c r="K21" s="49"/>
      <c r="L21" s="32">
        <v>200000</v>
      </c>
      <c r="M21" s="51">
        <v>1240368814</v>
      </c>
    </row>
    <row r="22" spans="1:15" ht="99">
      <c r="A22" s="30">
        <f>+A21+1</f>
        <v>16</v>
      </c>
      <c r="B22" s="49" t="s">
        <v>122</v>
      </c>
      <c r="C22" s="49" t="s">
        <v>106</v>
      </c>
      <c r="D22" s="49"/>
      <c r="E22" s="49"/>
      <c r="F22" s="49" t="s">
        <v>138</v>
      </c>
      <c r="G22" s="38">
        <v>1500000</v>
      </c>
      <c r="H22" s="38">
        <v>1500000</v>
      </c>
      <c r="I22" s="38">
        <v>200000</v>
      </c>
      <c r="J22" s="49">
        <v>1380.1989999999932</v>
      </c>
      <c r="K22" s="49"/>
      <c r="L22" s="32">
        <v>198619.80100000001</v>
      </c>
      <c r="M22" s="51">
        <v>1262384797</v>
      </c>
    </row>
    <row r="23" spans="1:15" ht="49.5">
      <c r="A23" s="30">
        <v>17</v>
      </c>
      <c r="B23" s="49" t="s">
        <v>123</v>
      </c>
      <c r="C23" s="49" t="s">
        <v>107</v>
      </c>
      <c r="D23" s="49"/>
      <c r="E23" s="49"/>
      <c r="F23" s="49" t="s">
        <v>139</v>
      </c>
      <c r="G23" s="38">
        <v>1500000</v>
      </c>
      <c r="H23" s="38">
        <v>1500000</v>
      </c>
      <c r="I23" s="38">
        <v>200000</v>
      </c>
      <c r="J23" s="49">
        <v>1380.1989999999932</v>
      </c>
      <c r="K23" s="49"/>
      <c r="L23" s="32">
        <v>198619.80100000001</v>
      </c>
      <c r="M23" s="51">
        <v>249352549.46000001</v>
      </c>
    </row>
    <row r="24" spans="1:15" ht="33">
      <c r="A24" s="30">
        <v>18</v>
      </c>
      <c r="B24" s="49" t="s">
        <v>124</v>
      </c>
      <c r="C24" s="49" t="s">
        <v>108</v>
      </c>
      <c r="D24" s="49"/>
      <c r="E24" s="49"/>
      <c r="F24" s="49" t="s">
        <v>140</v>
      </c>
      <c r="G24" s="38">
        <v>1191870</v>
      </c>
      <c r="H24" s="38">
        <v>1191870</v>
      </c>
      <c r="I24" s="38">
        <v>1191870</v>
      </c>
      <c r="J24" s="38">
        <f>+I24-L24</f>
        <v>3470.5021299999207</v>
      </c>
      <c r="K24" s="49"/>
      <c r="L24" s="32">
        <v>1188399.4978700001</v>
      </c>
      <c r="M24" s="51">
        <v>321323635.80000001</v>
      </c>
    </row>
    <row r="25" spans="1:15" ht="33">
      <c r="A25" s="30">
        <v>19</v>
      </c>
      <c r="B25" s="49" t="s">
        <v>125</v>
      </c>
      <c r="C25" s="49" t="s">
        <v>109</v>
      </c>
      <c r="D25" s="49"/>
      <c r="E25" s="49"/>
      <c r="F25" s="49" t="s">
        <v>141</v>
      </c>
      <c r="G25" s="38">
        <v>1350000</v>
      </c>
      <c r="H25" s="38">
        <v>1350000</v>
      </c>
      <c r="I25" s="38">
        <v>1350000</v>
      </c>
      <c r="J25" s="38">
        <f>+I25-L25</f>
        <v>1350000</v>
      </c>
      <c r="K25" s="49"/>
      <c r="L25" s="32">
        <v>0</v>
      </c>
      <c r="M25" s="51">
        <v>52098539</v>
      </c>
    </row>
    <row r="26" spans="1:15" ht="82.5">
      <c r="A26" s="30">
        <v>20</v>
      </c>
      <c r="B26" s="49" t="s">
        <v>126</v>
      </c>
      <c r="C26" s="49" t="s">
        <v>110</v>
      </c>
      <c r="D26" s="49"/>
      <c r="E26" s="49"/>
      <c r="F26" s="49" t="s">
        <v>142</v>
      </c>
      <c r="G26" s="38">
        <v>1500000</v>
      </c>
      <c r="H26" s="38">
        <v>1500000</v>
      </c>
      <c r="I26" s="38">
        <v>200000</v>
      </c>
      <c r="J26" s="49">
        <v>1380.1989999999932</v>
      </c>
      <c r="K26" s="49"/>
      <c r="L26" s="32">
        <v>198619.80100000001</v>
      </c>
      <c r="M26" s="51">
        <v>993000000</v>
      </c>
    </row>
    <row r="27" spans="1:15" ht="33">
      <c r="A27" s="30">
        <v>21</v>
      </c>
      <c r="B27" s="49" t="s">
        <v>127</v>
      </c>
      <c r="C27" s="49" t="s">
        <v>111</v>
      </c>
      <c r="D27" s="49"/>
      <c r="E27" s="49"/>
      <c r="F27" s="49" t="s">
        <v>143</v>
      </c>
      <c r="G27" s="38">
        <v>1489837.5</v>
      </c>
      <c r="H27" s="38">
        <v>1489837.5</v>
      </c>
      <c r="I27" s="38">
        <v>1489837.5</v>
      </c>
      <c r="J27" s="38">
        <f t="shared" ref="J27:J35" si="2">+I27-L27</f>
        <v>4107.4707299999427</v>
      </c>
      <c r="K27" s="49"/>
      <c r="L27" s="32">
        <v>1485730.0292700001</v>
      </c>
      <c r="M27" s="51">
        <v>54424869.870000005</v>
      </c>
    </row>
    <row r="28" spans="1:15" ht="49.5">
      <c r="A28" s="30">
        <v>22</v>
      </c>
      <c r="B28" s="49" t="s">
        <v>128</v>
      </c>
      <c r="C28" s="49" t="s">
        <v>112</v>
      </c>
      <c r="D28" s="49"/>
      <c r="E28" s="49"/>
      <c r="F28" s="49" t="s">
        <v>144</v>
      </c>
      <c r="G28" s="38">
        <v>1499968.395</v>
      </c>
      <c r="H28" s="38">
        <v>1499968.395</v>
      </c>
      <c r="I28" s="38">
        <v>1499968.395</v>
      </c>
      <c r="J28" s="38">
        <f t="shared" si="2"/>
        <v>4129.0624599999283</v>
      </c>
      <c r="K28" s="49"/>
      <c r="L28" s="32">
        <v>1495839.3325400001</v>
      </c>
      <c r="M28" s="51">
        <v>266161549.06999999</v>
      </c>
    </row>
    <row r="29" spans="1:15" ht="33">
      <c r="A29" s="30">
        <v>23</v>
      </c>
      <c r="B29" s="49" t="s">
        <v>129</v>
      </c>
      <c r="C29" s="49" t="s">
        <v>113</v>
      </c>
      <c r="D29" s="49"/>
      <c r="E29" s="49"/>
      <c r="F29" s="49" t="s">
        <v>145</v>
      </c>
      <c r="G29" s="38">
        <v>1499968.395</v>
      </c>
      <c r="H29" s="38">
        <v>1499968.395</v>
      </c>
      <c r="I29" s="38">
        <v>1499968.395</v>
      </c>
      <c r="J29" s="38">
        <f t="shared" si="2"/>
        <v>3206.18246000004</v>
      </c>
      <c r="K29" s="49"/>
      <c r="L29" s="32">
        <v>1496762.21254</v>
      </c>
      <c r="M29" s="51">
        <v>325006950.06</v>
      </c>
    </row>
    <row r="30" spans="1:15" ht="66">
      <c r="A30" s="30">
        <v>24</v>
      </c>
      <c r="B30" s="49" t="s">
        <v>130</v>
      </c>
      <c r="C30" s="49" t="s">
        <v>114</v>
      </c>
      <c r="D30" s="49"/>
      <c r="E30" s="49"/>
      <c r="F30" s="49" t="s">
        <v>146</v>
      </c>
      <c r="G30" s="38">
        <v>1500000</v>
      </c>
      <c r="H30" s="38">
        <v>1500000</v>
      </c>
      <c r="I30" s="38">
        <v>200000</v>
      </c>
      <c r="J30" s="38">
        <f t="shared" si="2"/>
        <v>5343.75</v>
      </c>
      <c r="K30" s="49"/>
      <c r="L30" s="32">
        <v>194656.25</v>
      </c>
      <c r="M30" s="51">
        <v>796629900</v>
      </c>
    </row>
    <row r="31" spans="1:15" ht="49.5">
      <c r="A31" s="30">
        <v>25</v>
      </c>
      <c r="B31" s="49" t="s">
        <v>131</v>
      </c>
      <c r="C31" s="49" t="s">
        <v>115</v>
      </c>
      <c r="D31" s="49"/>
      <c r="E31" s="49"/>
      <c r="F31" s="49" t="s">
        <v>147</v>
      </c>
      <c r="G31" s="38">
        <v>1499968.395</v>
      </c>
      <c r="H31" s="38">
        <v>1499968.395</v>
      </c>
      <c r="I31" s="38">
        <v>1499968.395</v>
      </c>
      <c r="J31" s="56">
        <f t="shared" si="2"/>
        <v>3206.18246000004</v>
      </c>
      <c r="K31" s="49"/>
      <c r="L31" s="32">
        <v>1496762.21254</v>
      </c>
      <c r="M31" s="51">
        <v>287110403.64999998</v>
      </c>
    </row>
    <row r="32" spans="1:15" ht="115.5">
      <c r="A32" s="30">
        <v>26</v>
      </c>
      <c r="B32" s="49" t="s">
        <v>132</v>
      </c>
      <c r="C32" s="49" t="s">
        <v>116</v>
      </c>
      <c r="D32" s="49"/>
      <c r="E32" s="49"/>
      <c r="F32" s="49" t="s">
        <v>148</v>
      </c>
      <c r="G32" s="38">
        <v>1490000</v>
      </c>
      <c r="H32" s="38">
        <v>1490000</v>
      </c>
      <c r="I32" s="38">
        <v>200000</v>
      </c>
      <c r="J32" s="38">
        <f t="shared" si="2"/>
        <v>1380.1989999999932</v>
      </c>
      <c r="K32" s="49"/>
      <c r="L32" s="32">
        <v>198619.80100000001</v>
      </c>
      <c r="M32" s="51">
        <v>1193479000</v>
      </c>
    </row>
    <row r="33" spans="1:13" ht="66">
      <c r="A33" s="30">
        <v>27</v>
      </c>
      <c r="B33" s="49" t="s">
        <v>133</v>
      </c>
      <c r="C33" s="49" t="s">
        <v>117</v>
      </c>
      <c r="D33" s="49"/>
      <c r="E33" s="49"/>
      <c r="F33" s="49" t="s">
        <v>149</v>
      </c>
      <c r="G33" s="38">
        <v>1489837.5</v>
      </c>
      <c r="H33" s="38">
        <v>1489837.5</v>
      </c>
      <c r="I33" s="38">
        <v>1489837.5</v>
      </c>
      <c r="J33" s="56">
        <f t="shared" si="2"/>
        <v>4107.4077300000936</v>
      </c>
      <c r="K33" s="49"/>
      <c r="L33" s="32">
        <v>1485730.0922699999</v>
      </c>
      <c r="M33" s="51">
        <v>466488195.39999998</v>
      </c>
    </row>
    <row r="34" spans="1:13" ht="82.5">
      <c r="A34" s="30">
        <v>28</v>
      </c>
      <c r="B34" s="49" t="s">
        <v>134</v>
      </c>
      <c r="C34" s="49" t="s">
        <v>118</v>
      </c>
      <c r="D34" s="49"/>
      <c r="E34" s="49"/>
      <c r="F34" s="49" t="s">
        <v>150</v>
      </c>
      <c r="G34" s="38">
        <v>1500000</v>
      </c>
      <c r="H34" s="38">
        <v>1500000</v>
      </c>
      <c r="I34" s="38">
        <v>200000</v>
      </c>
      <c r="J34" s="38">
        <f t="shared" si="2"/>
        <v>5343.75</v>
      </c>
      <c r="K34" s="49"/>
      <c r="L34" s="32">
        <v>194656.25</v>
      </c>
      <c r="M34" s="51">
        <v>241037358.92000002</v>
      </c>
    </row>
    <row r="35" spans="1:13" ht="82.5">
      <c r="A35" s="30">
        <v>29</v>
      </c>
      <c r="B35" s="49" t="s">
        <v>135</v>
      </c>
      <c r="C35" s="49" t="s">
        <v>119</v>
      </c>
      <c r="D35" s="49"/>
      <c r="E35" s="49"/>
      <c r="F35" s="49" t="s">
        <v>151</v>
      </c>
      <c r="G35" s="38">
        <v>1499968.395</v>
      </c>
      <c r="H35" s="38">
        <v>1499968.395</v>
      </c>
      <c r="I35" s="38">
        <v>1499968.395</v>
      </c>
      <c r="J35" s="38">
        <f t="shared" si="2"/>
        <v>4129.0624599999283</v>
      </c>
      <c r="K35" s="49"/>
      <c r="L35" s="32">
        <v>1495839.3325400001</v>
      </c>
      <c r="M35" s="51">
        <v>448132094.10000002</v>
      </c>
    </row>
    <row r="36" spans="1:13" ht="49.5">
      <c r="A36" s="30">
        <v>30</v>
      </c>
      <c r="B36" s="49" t="s">
        <v>136</v>
      </c>
      <c r="C36" s="49" t="s">
        <v>120</v>
      </c>
      <c r="D36" s="49"/>
      <c r="E36" s="49"/>
      <c r="F36" s="49" t="s">
        <v>152</v>
      </c>
      <c r="G36" s="38">
        <v>1500000</v>
      </c>
      <c r="H36" s="38">
        <v>1500000</v>
      </c>
      <c r="I36" s="38">
        <v>200000</v>
      </c>
      <c r="J36" s="49">
        <v>1380.1989999999932</v>
      </c>
      <c r="K36" s="49"/>
      <c r="L36" s="32">
        <v>198619.80100000001</v>
      </c>
    </row>
    <row r="37" spans="1:13" ht="24.75" customHeight="1">
      <c r="B37" s="21"/>
      <c r="J37" s="11"/>
      <c r="K37" s="19"/>
    </row>
    <row r="38" spans="1:13" ht="22.9" customHeight="1">
      <c r="B38" s="18" t="s">
        <v>103</v>
      </c>
      <c r="F38" s="18"/>
      <c r="G38" s="14"/>
      <c r="H38" s="18" t="s">
        <v>102</v>
      </c>
      <c r="I38" s="18"/>
    </row>
    <row r="39" spans="1:13" ht="18" customHeight="1"/>
    <row r="40" spans="1:13" ht="25.15" customHeight="1">
      <c r="B40" s="18" t="s">
        <v>100</v>
      </c>
      <c r="F40" s="18"/>
      <c r="G40" s="14"/>
      <c r="H40" s="18" t="s">
        <v>101</v>
      </c>
      <c r="I40" s="18"/>
    </row>
    <row r="41" spans="1:13">
      <c r="A41" s="13"/>
    </row>
  </sheetData>
  <autoFilter ref="A6:L35">
    <filterColumn colId="0" showButton="0"/>
  </autoFilter>
  <mergeCells count="10">
    <mergeCell ref="A6:B6"/>
    <mergeCell ref="I1:L1"/>
    <mergeCell ref="A2:L2"/>
    <mergeCell ref="A3:L3"/>
    <mergeCell ref="F4:L4"/>
    <mergeCell ref="A4:A5"/>
    <mergeCell ref="B4:B5"/>
    <mergeCell ref="C4:C5"/>
    <mergeCell ref="D4:D5"/>
    <mergeCell ref="E4:E5"/>
  </mergeCells>
  <printOptions horizontalCentered="1"/>
  <pageMargins left="0.23622047244094491" right="0.19685039370078741" top="0.35433070866141736" bottom="0.19685039370078741" header="0.31496062992125984" footer="0.31496062992125984"/>
  <pageSetup paperSize="9" scale="67" fitToHeight="1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1</vt:lpstr>
      <vt:lpstr>2</vt:lpstr>
      <vt:lpstr>'2'!Заголовки_для_печати</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30F12_MAA_1</dc:creator>
  <cp:lastModifiedBy>user</cp:lastModifiedBy>
  <cp:lastPrinted>2025-10-09T09:36:10Z</cp:lastPrinted>
  <dcterms:created xsi:type="dcterms:W3CDTF">2023-01-05T13:18:52Z</dcterms:created>
  <dcterms:modified xsi:type="dcterms:W3CDTF">2025-10-09T09:38:35Z</dcterms:modified>
</cp:coreProperties>
</file>